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统计实训\张文喜（项目3、项目4、项目7）\"/>
    </mc:Choice>
  </mc:AlternateContent>
  <bookViews>
    <workbookView xWindow="0" yWindow="0" windowWidth="24000" windowHeight="9750" activeTab="9"/>
  </bookViews>
  <sheets>
    <sheet name="幼儿身高" sheetId="2" r:id="rId1"/>
    <sheet name="幼儿和成人身高" sheetId="4" r:id="rId2"/>
    <sheet name="华安宏利" sheetId="12" r:id="rId3"/>
    <sheet name="年利率" sheetId="13" r:id="rId4"/>
    <sheet name="幼儿和成人身高数据" sheetId="3" r:id="rId5"/>
    <sheet name="企业贷款情况" sheetId="5" r:id="rId6"/>
    <sheet name="标准差答案" sheetId="6" r:id="rId7"/>
    <sheet name="义卖金额" sheetId="10" r:id="rId8"/>
    <sheet name="农户纯收入" sheetId="11" r:id="rId9"/>
    <sheet name="技术工人满意度" sheetId="9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1" l="1"/>
  <c r="D4" i="11"/>
  <c r="D5" i="11"/>
  <c r="D6" i="11"/>
  <c r="D7" i="11"/>
  <c r="D8" i="11"/>
  <c r="D9" i="11"/>
  <c r="D3" i="11"/>
  <c r="B10" i="11"/>
  <c r="C8" i="6" l="1"/>
  <c r="C7" i="5"/>
  <c r="D3" i="5"/>
  <c r="D7" i="5" s="1"/>
  <c r="B8" i="5" s="1"/>
  <c r="D4" i="5"/>
  <c r="D5" i="5"/>
  <c r="D6" i="5"/>
  <c r="D2" i="5"/>
  <c r="C7" i="2"/>
  <c r="C9" i="2"/>
  <c r="C10" i="2"/>
  <c r="D4" i="6" l="1"/>
  <c r="E4" i="6" s="1"/>
  <c r="D5" i="6"/>
  <c r="E5" i="6" s="1"/>
  <c r="D6" i="6"/>
  <c r="E6" i="6" s="1"/>
  <c r="D7" i="6"/>
  <c r="E7" i="6" s="1"/>
  <c r="D3" i="6"/>
  <c r="C8" i="2"/>
  <c r="C5" i="2"/>
  <c r="C6" i="2"/>
  <c r="C4" i="2"/>
  <c r="C3" i="2"/>
  <c r="C2" i="2"/>
  <c r="C11" i="2" s="1"/>
  <c r="E3" i="6" l="1"/>
  <c r="E8" i="6" s="1"/>
  <c r="D8" i="6"/>
  <c r="B9" i="6" s="1"/>
  <c r="F5" i="6" l="1"/>
  <c r="G5" i="6" s="1"/>
  <c r="H5" i="6" s="1"/>
  <c r="F4" i="6"/>
  <c r="G4" i="6" s="1"/>
  <c r="H4" i="6" s="1"/>
  <c r="F6" i="6"/>
  <c r="G6" i="6" s="1"/>
  <c r="H6" i="6" s="1"/>
  <c r="F7" i="6"/>
  <c r="G7" i="6" s="1"/>
  <c r="H7" i="6" s="1"/>
  <c r="F3" i="6"/>
  <c r="G3" i="6" s="1"/>
  <c r="H3" i="6" s="1"/>
  <c r="H8" i="6" s="1"/>
  <c r="B10" i="6" s="1"/>
</calcChain>
</file>

<file path=xl/sharedStrings.xml><?xml version="1.0" encoding="utf-8"?>
<sst xmlns="http://schemas.openxmlformats.org/spreadsheetml/2006/main" count="228" uniqueCount="160">
  <si>
    <t>算术平均数</t>
  </si>
  <si>
    <t>调和平均数</t>
  </si>
  <si>
    <t>几何平均数</t>
  </si>
  <si>
    <t>中位数</t>
  </si>
  <si>
    <t>众数</t>
  </si>
  <si>
    <t>全距</t>
  </si>
  <si>
    <t>平均差</t>
  </si>
  <si>
    <t>方差</t>
  </si>
  <si>
    <t>标准差</t>
  </si>
  <si>
    <t>变异系数</t>
  </si>
  <si>
    <t>幼儿身高（㎝）</t>
  </si>
  <si>
    <t>成年人身高（㎝）</t>
  </si>
  <si>
    <t>平均</t>
  </si>
  <si>
    <t>标准误差</t>
  </si>
  <si>
    <t>峰度</t>
  </si>
  <si>
    <t>偏度</t>
  </si>
  <si>
    <t>区域</t>
  </si>
  <si>
    <t>最小值</t>
  </si>
  <si>
    <t>最大值</t>
  </si>
  <si>
    <t>求和</t>
  </si>
  <si>
    <t>观测数</t>
  </si>
  <si>
    <t>最大(1)</t>
  </si>
  <si>
    <t>最小(1)</t>
  </si>
  <si>
    <t>置信度(95.0%)</t>
  </si>
  <si>
    <t>贷款额（万元）</t>
    <phoneticPr fontId="1" type="noConversion"/>
  </si>
  <si>
    <t>贷款企业数（个）</t>
    <phoneticPr fontId="1" type="noConversion"/>
  </si>
  <si>
    <t>组中值x</t>
    <phoneticPr fontId="1" type="noConversion"/>
  </si>
  <si>
    <t xml:space="preserve">贷款企业数（个）f </t>
    <phoneticPr fontId="1" type="noConversion"/>
  </si>
  <si>
    <t>总贷款额（万元）xf</t>
    <phoneticPr fontId="1" type="noConversion"/>
  </si>
  <si>
    <t>0～10</t>
    <phoneticPr fontId="1" type="noConversion"/>
  </si>
  <si>
    <t>10～20</t>
    <phoneticPr fontId="1" type="noConversion"/>
  </si>
  <si>
    <t>标准差</t>
    <phoneticPr fontId="1" type="noConversion"/>
  </si>
  <si>
    <t>20～30</t>
    <phoneticPr fontId="1" type="noConversion"/>
  </si>
  <si>
    <t>30～40</t>
    <phoneticPr fontId="1" type="noConversion"/>
  </si>
  <si>
    <t>40～50</t>
    <phoneticPr fontId="1" type="noConversion"/>
  </si>
  <si>
    <t>合计</t>
    <phoneticPr fontId="1" type="noConversion"/>
  </si>
  <si>
    <t>平均数</t>
    <phoneticPr fontId="1" type="noConversion"/>
  </si>
  <si>
    <t>组中值</t>
    <phoneticPr fontId="1" type="noConversion"/>
  </si>
  <si>
    <t>x</t>
    <phoneticPr fontId="1" type="noConversion"/>
  </si>
  <si>
    <t>f</t>
    <phoneticPr fontId="1" type="noConversion"/>
  </si>
  <si>
    <t>企业数比重</t>
    <phoneticPr fontId="1" type="noConversion"/>
  </si>
  <si>
    <t>平均贷款额</t>
    <phoneticPr fontId="1" type="noConversion"/>
  </si>
  <si>
    <t>离差</t>
    <phoneticPr fontId="1" type="noConversion"/>
  </si>
  <si>
    <t>离差平方</t>
    <phoneticPr fontId="1" type="noConversion"/>
  </si>
  <si>
    <t>离差平方权数</t>
    <phoneticPr fontId="1" type="noConversion"/>
  </si>
  <si>
    <t>标准差</t>
    <phoneticPr fontId="1" type="noConversion"/>
  </si>
  <si>
    <t>姓名</t>
  </si>
  <si>
    <t>邓小峰</t>
  </si>
  <si>
    <t>丁敏</t>
  </si>
  <si>
    <t>杜媛媛</t>
  </si>
  <si>
    <t>段德鹏</t>
  </si>
  <si>
    <t>范建棚</t>
  </si>
  <si>
    <t>范志刚</t>
  </si>
  <si>
    <t>高营来</t>
  </si>
  <si>
    <t>桂菲</t>
  </si>
  <si>
    <t>郭灵发</t>
  </si>
  <si>
    <t>何梦炜</t>
  </si>
  <si>
    <t>贺小红</t>
  </si>
  <si>
    <t>胡智坚</t>
  </si>
  <si>
    <t>黄敏杰</t>
  </si>
  <si>
    <t>黄学义</t>
  </si>
  <si>
    <t>江滨</t>
  </si>
  <si>
    <t>雷波</t>
  </si>
  <si>
    <t>黎明</t>
  </si>
  <si>
    <t>李光周</t>
  </si>
  <si>
    <t>李鸿钦</t>
  </si>
  <si>
    <t>李棉辉</t>
  </si>
  <si>
    <t>李强晖</t>
  </si>
  <si>
    <t>李翔</t>
  </si>
  <si>
    <t>李忠林</t>
  </si>
  <si>
    <t>梁强</t>
  </si>
  <si>
    <t>林康康</t>
  </si>
  <si>
    <t>刘安省</t>
  </si>
  <si>
    <t>刘兵</t>
  </si>
  <si>
    <t>刘珂</t>
  </si>
  <si>
    <t>刘林林</t>
  </si>
  <si>
    <t>刘三</t>
  </si>
  <si>
    <t>刘伟</t>
  </si>
  <si>
    <t>刘小芳</t>
  </si>
  <si>
    <t>刘星星</t>
  </si>
  <si>
    <t>刘忠根</t>
  </si>
  <si>
    <t>卢宝应</t>
  </si>
  <si>
    <t>罗晨光</t>
  </si>
  <si>
    <t>罗华龙</t>
  </si>
  <si>
    <t>罗健</t>
  </si>
  <si>
    <t>马玮</t>
  </si>
  <si>
    <t>彭浩</t>
  </si>
  <si>
    <t>邱辉明</t>
  </si>
  <si>
    <t>宋飞</t>
  </si>
  <si>
    <t>宋华武</t>
  </si>
  <si>
    <t>汪树立</t>
  </si>
  <si>
    <t>吴玉</t>
  </si>
  <si>
    <t>项星宇</t>
  </si>
  <si>
    <t>肖方杰</t>
  </si>
  <si>
    <t>肖贵华</t>
  </si>
  <si>
    <t>肖漂</t>
  </si>
  <si>
    <t>肖智勇</t>
  </si>
  <si>
    <t>谢昌铭</t>
  </si>
  <si>
    <t>熊滨</t>
  </si>
  <si>
    <t>杨春英</t>
  </si>
  <si>
    <t>杨文强</t>
  </si>
  <si>
    <t>姚一夫</t>
  </si>
  <si>
    <t>易春峰</t>
  </si>
  <si>
    <t>余鹏</t>
  </si>
  <si>
    <t>禹晖</t>
  </si>
  <si>
    <t>曾繁刚</t>
  </si>
  <si>
    <t>曾南生</t>
  </si>
  <si>
    <t>张赪</t>
  </si>
  <si>
    <t>张启润</t>
  </si>
  <si>
    <t>张智威</t>
  </si>
  <si>
    <t>郑金象</t>
  </si>
  <si>
    <t>郑世财</t>
  </si>
  <si>
    <t>郑智成</t>
  </si>
  <si>
    <t>钟建文</t>
  </si>
  <si>
    <t>钟卫论</t>
  </si>
  <si>
    <t>钟文峰</t>
  </si>
  <si>
    <t>周超</t>
  </si>
  <si>
    <t>周凤军</t>
  </si>
  <si>
    <t>周佳滨</t>
  </si>
  <si>
    <t>周胜</t>
  </si>
  <si>
    <t>周游</t>
  </si>
  <si>
    <t>朱春生</t>
  </si>
  <si>
    <t>朱俊鹏</t>
  </si>
  <si>
    <t>朱伟友</t>
  </si>
  <si>
    <t>高炜</t>
    <phoneticPr fontId="1" type="noConversion"/>
  </si>
  <si>
    <t>杨立强</t>
    <phoneticPr fontId="1" type="noConversion"/>
  </si>
  <si>
    <t>要求：对此分组资料计算算术平均数、标准差和方差。</t>
  </si>
  <si>
    <t>职员</t>
  </si>
  <si>
    <t>公司类型</t>
  </si>
  <si>
    <t>工作</t>
  </si>
  <si>
    <t>薪资</t>
  </si>
  <si>
    <t>升职机会</t>
  </si>
  <si>
    <t>美资</t>
  </si>
  <si>
    <t>日资</t>
  </si>
  <si>
    <t>德资</t>
  </si>
  <si>
    <t>义卖金额(元)</t>
    <phoneticPr fontId="1" type="noConversion"/>
  </si>
  <si>
    <t>1 班</t>
    <phoneticPr fontId="1" type="noConversion"/>
  </si>
  <si>
    <t>2 班</t>
    <phoneticPr fontId="1" type="noConversion"/>
  </si>
  <si>
    <t>技术工人满意度数据</t>
    <phoneticPr fontId="1" type="noConversion"/>
  </si>
  <si>
    <t>按年收入分组（元）</t>
  </si>
  <si>
    <t>5000～6000</t>
  </si>
  <si>
    <t>6000～7000</t>
  </si>
  <si>
    <t>7000～8000</t>
  </si>
  <si>
    <t>8000～9000</t>
  </si>
  <si>
    <t>9000～10000</t>
  </si>
  <si>
    <t>10000～11000</t>
  </si>
  <si>
    <t>11000～12000</t>
  </si>
  <si>
    <t>表  3000农户年纯收入分组数据</t>
    <phoneticPr fontId="1" type="noConversion"/>
  </si>
  <si>
    <t>组中值x</t>
    <phoneticPr fontId="22" type="noConversion"/>
  </si>
  <si>
    <t>组收入总额（元）xf</t>
    <phoneticPr fontId="22" type="noConversion"/>
  </si>
  <si>
    <t xml:space="preserve">农户数（户）f </t>
    <phoneticPr fontId="1" type="noConversion"/>
  </si>
  <si>
    <t>截止日期</t>
  </si>
  <si>
    <t>累计净值(元)</t>
  </si>
  <si>
    <t>代码：040005名称：华安宏利</t>
    <phoneticPr fontId="22" type="noConversion"/>
  </si>
  <si>
    <t>单位净值(元)</t>
    <phoneticPr fontId="1" type="noConversion"/>
  </si>
  <si>
    <t>表　投资年利率表</t>
  </si>
  <si>
    <t>年份</t>
  </si>
  <si>
    <t>本   利   率  %</t>
  </si>
  <si>
    <t>表 某小区同龄儿童身高数据分析</t>
    <phoneticPr fontId="1" type="noConversion"/>
  </si>
  <si>
    <r>
      <t>表</t>
    </r>
    <r>
      <rPr>
        <b/>
        <sz val="9"/>
        <color theme="1"/>
        <rFont val="宋体"/>
        <family val="3"/>
        <charset val="134"/>
      </rPr>
      <t>　幼儿和成人身高数据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</si>
</sst>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.###\ ###"/>
    <numFmt numFmtId="177" formatCode="0_ "/>
    <numFmt numFmtId="178" formatCode="0.00_ "/>
  </numFmts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Times New Roman"/>
      <family val="1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ymbol"/>
      <family val="1"/>
      <charset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rgb="FF000000"/>
      <name val="方正黑体_GBK"/>
      <family val="3"/>
      <charset val="134"/>
    </font>
    <font>
      <sz val="12"/>
      <color rgb="FF000000"/>
      <name val="方正黑体_GBK"/>
      <family val="3"/>
      <charset val="134"/>
    </font>
    <font>
      <b/>
      <sz val="9"/>
      <color rgb="FFFFFFFF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Arial"/>
      <family val="2"/>
    </font>
    <font>
      <sz val="9"/>
      <color rgb="FF000000"/>
      <name val="Verdana"/>
      <family val="2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23487C"/>
        <bgColor indexed="64"/>
      </patternFill>
    </fill>
    <fill>
      <patternFill patternType="solid">
        <fgColor rgb="FFCCCFD7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0" borderId="0" xfId="0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7" fillId="0" borderId="0" xfId="0" quotePrefix="1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quotePrefix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2" fillId="0" borderId="7" xfId="0" quotePrefix="1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6" fillId="4" borderId="11" xfId="0" applyFont="1" applyFill="1" applyBorder="1" applyAlignment="1">
      <alignment horizontal="center" vertical="center" wrapText="1" readingOrder="1"/>
    </xf>
    <xf numFmtId="0" fontId="17" fillId="4" borderId="12" xfId="0" applyFont="1" applyFill="1" applyBorder="1" applyAlignment="1">
      <alignment horizontal="center" vertical="center" wrapText="1" readingOrder="1"/>
    </xf>
    <xf numFmtId="0" fontId="18" fillId="5" borderId="12" xfId="0" applyFont="1" applyFill="1" applyBorder="1" applyAlignment="1">
      <alignment horizontal="center" vertical="center" wrapText="1" readingOrder="1"/>
    </xf>
    <xf numFmtId="0" fontId="19" fillId="5" borderId="12" xfId="0" applyFont="1" applyFill="1" applyBorder="1" applyAlignment="1">
      <alignment horizontal="center" vertical="center" wrapText="1" readingOrder="1"/>
    </xf>
    <xf numFmtId="0" fontId="17" fillId="4" borderId="10" xfId="0" applyFont="1" applyFill="1" applyBorder="1" applyAlignment="1">
      <alignment horizontal="center" vertical="center" wrapText="1" readingOrder="1"/>
    </xf>
    <xf numFmtId="0" fontId="18" fillId="3" borderId="10" xfId="0" applyFont="1" applyFill="1" applyBorder="1" applyAlignment="1">
      <alignment horizontal="center" vertical="center" wrapText="1" readingOrder="1"/>
    </xf>
    <xf numFmtId="0" fontId="19" fillId="3" borderId="10" xfId="0" applyFont="1" applyFill="1" applyBorder="1" applyAlignment="1">
      <alignment horizontal="center" vertical="center" wrapText="1" readingOrder="1"/>
    </xf>
    <xf numFmtId="0" fontId="18" fillId="5" borderId="10" xfId="0" applyFont="1" applyFill="1" applyBorder="1" applyAlignment="1">
      <alignment horizontal="center" vertical="center" wrapText="1" readingOrder="1"/>
    </xf>
    <xf numFmtId="0" fontId="19" fillId="5" borderId="10" xfId="0" applyFont="1" applyFill="1" applyBorder="1" applyAlignment="1">
      <alignment horizontal="center" vertical="center" wrapText="1" readingOrder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0" fillId="0" borderId="8" xfId="0" quotePrefix="1" applyFont="1" applyBorder="1" applyAlignment="1">
      <alignment horizontal="center" vertical="center" wrapText="1"/>
    </xf>
    <xf numFmtId="0" fontId="21" fillId="0" borderId="13" xfId="0" quotePrefix="1" applyFont="1" applyBorder="1" applyAlignment="1">
      <alignment horizontal="center" vertical="center" wrapText="1"/>
    </xf>
    <xf numFmtId="0" fontId="21" fillId="0" borderId="9" xfId="0" quotePrefix="1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 wrapText="1"/>
    </xf>
    <xf numFmtId="14" fontId="22" fillId="6" borderId="0" xfId="0" applyNumberFormat="1" applyFont="1" applyFill="1" applyBorder="1" applyAlignment="1">
      <alignment horizontal="center" vertical="center" wrapText="1"/>
    </xf>
    <xf numFmtId="178" fontId="22" fillId="6" borderId="0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0</xdr:rowOff>
        </xdr:from>
        <xdr:to>
          <xdr:col>2</xdr:col>
          <xdr:colOff>428625</xdr:colOff>
          <xdr:row>12</xdr:row>
          <xdr:rowOff>161925</xdr:rowOff>
        </xdr:to>
        <xdr:pic>
          <xdr:nvPicPr>
            <xdr:cNvPr id="2" name="图片 1"/>
            <xdr:cNvPicPr>
              <a:picLocks noChangeAspect="1" noChangeArrowheads="1"/>
              <a:extLst>
                <a:ext uri="{84589F7E-364E-4C9E-8A38-B11213B215E9}">
                  <a14:cameraTool cellRange="幼儿和成人身高数据!$A$1:$B$12" spid="_x0000_s419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61925" y="0"/>
              <a:ext cx="1638300" cy="22193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</xdr:row>
          <xdr:rowOff>38100</xdr:rowOff>
        </xdr:from>
        <xdr:to>
          <xdr:col>7</xdr:col>
          <xdr:colOff>277507</xdr:colOff>
          <xdr:row>13</xdr:row>
          <xdr:rowOff>4763</xdr:rowOff>
        </xdr:to>
        <xdr:pic>
          <xdr:nvPicPr>
            <xdr:cNvPr id="3" name="图片 2"/>
            <xdr:cNvPicPr>
              <a:picLocks noChangeAspect="1" noChangeArrowheads="1"/>
              <a:extLst>
                <a:ext uri="{84589F7E-364E-4C9E-8A38-B11213B215E9}">
                  <a14:cameraTool cellRange="幼儿身高!$A$1:$C$11" spid="_x0000_s419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371725" y="209550"/>
              <a:ext cx="2706382" cy="2024063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295275</xdr:colOff>
      <xdr:row>1</xdr:row>
      <xdr:rowOff>76200</xdr:rowOff>
    </xdr:from>
    <xdr:ext cx="237053" cy="3515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文本框 2"/>
            <xdr:cNvSpPr txBox="1"/>
          </xdr:nvSpPr>
          <xdr:spPr>
            <a:xfrm>
              <a:off x="3067050" y="247650"/>
              <a:ext cx="237053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altLang="zh-CN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3" name="文本框 2"/>
            <xdr:cNvSpPr txBox="1"/>
          </xdr:nvSpPr>
          <xdr:spPr>
            <a:xfrm>
              <a:off x="3067050" y="247650"/>
              <a:ext cx="237053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b="0" i="0">
                  <a:latin typeface="Cambria Math" panose="02040503050406030204" pitchFamily="18" charset="0"/>
                </a:rPr>
                <a:t>𝑓/(∑▒𝑓)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4</xdr:col>
      <xdr:colOff>209550</xdr:colOff>
      <xdr:row>1</xdr:row>
      <xdr:rowOff>47625</xdr:rowOff>
    </xdr:from>
    <xdr:ext cx="222177" cy="2655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文本框 3"/>
            <xdr:cNvSpPr txBox="1"/>
          </xdr:nvSpPr>
          <xdr:spPr>
            <a:xfrm>
              <a:off x="4010025" y="219075"/>
              <a:ext cx="222177" cy="2655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/>
                <a:t>x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zh-CN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zh-CN" sz="1100" b="0" i="1">
                          <a:latin typeface="Cambria Math" panose="02040503050406030204" pitchFamily="18" charset="0"/>
                        </a:rPr>
                        <m:t>𝑓</m:t>
                      </m:r>
                    </m:num>
                    <m:den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n-US" altLang="zh-CN" sz="1100" i="1">
                              <a:latin typeface="Cambria Math" panose="02040503050406030204" pitchFamily="18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en-US" altLang="zh-CN" sz="1100" b="0" i="1">
                              <a:latin typeface="Cambria Math" panose="02040503050406030204" pitchFamily="18" charset="0"/>
                            </a:rPr>
                            <m:t>𝑓</m:t>
                          </m:r>
                        </m:e>
                      </m:nary>
                    </m:den>
                  </m:f>
                </m:oMath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4" name="文本框 3"/>
            <xdr:cNvSpPr txBox="1"/>
          </xdr:nvSpPr>
          <xdr:spPr>
            <a:xfrm>
              <a:off x="4010025" y="219075"/>
              <a:ext cx="222177" cy="2655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/>
                <a:t>x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𝑓/(∑▒𝑓)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9</xdr:col>
      <xdr:colOff>337534</xdr:colOff>
      <xdr:row>5</xdr:row>
      <xdr:rowOff>125412</xdr:rowOff>
    </xdr:from>
    <xdr:ext cx="65" cy="172227"/>
    <xdr:sp macro="" textlink="">
      <xdr:nvSpPr>
        <xdr:cNvPr id="7" name="文本框 6"/>
        <xdr:cNvSpPr txBox="1"/>
      </xdr:nvSpPr>
      <xdr:spPr>
        <a:xfrm>
          <a:off x="7957534" y="1335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8</xdr:col>
      <xdr:colOff>123825</xdr:colOff>
      <xdr:row>12</xdr:row>
      <xdr:rowOff>95250</xdr:rowOff>
    </xdr:from>
    <xdr:ext cx="65" cy="172227"/>
    <xdr:sp macro="" textlink="">
      <xdr:nvSpPr>
        <xdr:cNvPr id="9" name="文本框 8"/>
        <xdr:cNvSpPr txBox="1"/>
      </xdr:nvSpPr>
      <xdr:spPr>
        <a:xfrm>
          <a:off x="7058025" y="250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6</xdr:col>
      <xdr:colOff>38100</xdr:colOff>
      <xdr:row>1</xdr:row>
      <xdr:rowOff>200025</xdr:rowOff>
    </xdr:from>
    <xdr:ext cx="541238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文本框 9"/>
            <xdr:cNvSpPr txBox="1"/>
          </xdr:nvSpPr>
          <xdr:spPr>
            <a:xfrm>
              <a:off x="5362575" y="371475"/>
              <a:ext cx="5412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altLang="zh-CN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n-US" altLang="zh-CN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US" altLang="zh-CN" sz="11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10" name="文本框 9"/>
            <xdr:cNvSpPr txBox="1"/>
          </xdr:nvSpPr>
          <xdr:spPr>
            <a:xfrm>
              <a:off x="5362575" y="371475"/>
              <a:ext cx="541238" cy="175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𝑥−𝑥 ̅ )^2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7</xdr:col>
      <xdr:colOff>9525</xdr:colOff>
      <xdr:row>1</xdr:row>
      <xdr:rowOff>66675</xdr:rowOff>
    </xdr:from>
    <xdr:ext cx="857250" cy="3515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文本框 10"/>
            <xdr:cNvSpPr txBox="1"/>
          </xdr:nvSpPr>
          <xdr:spPr>
            <a:xfrm>
              <a:off x="6019800" y="238125"/>
              <a:ext cx="857250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altLang="zh-CN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acc>
                              <m:accPr>
                                <m:chr m:val="̅"/>
                                <m:ctrlPr>
                                  <a:rPr lang="en-US" altLang="zh-CN" sz="1100" b="0" i="1">
                                    <a:latin typeface="Cambria Math" panose="02040503050406030204" pitchFamily="18" charset="0"/>
                                  </a:rPr>
                                </m:ctrlPr>
                              </m:accPr>
                              <m:e>
                                <m:r>
                                  <a:rPr lang="en-US" altLang="zh-CN" sz="11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</m:acc>
                          </m:e>
                        </m:d>
                      </m:e>
                      <m:sup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f>
                      <m:fPr>
                        <m:ctrlPr>
                          <a:rPr lang="en-US" altLang="zh-CN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𝑓</m:t>
                        </m:r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n-US" altLang="zh-CN" sz="110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n-US" altLang="zh-CN" sz="1100" b="0" i="1">
                                <a:latin typeface="Cambria Math" panose="02040503050406030204" pitchFamily="18" charset="0"/>
                              </a:rPr>
                              <m:t>𝑓</m:t>
                            </m:r>
                          </m:e>
                        </m:nary>
                      </m:den>
                    </m:f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11" name="文本框 10"/>
            <xdr:cNvSpPr txBox="1"/>
          </xdr:nvSpPr>
          <xdr:spPr>
            <a:xfrm>
              <a:off x="6019800" y="238125"/>
              <a:ext cx="857250" cy="3515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100" i="0">
                  <a:latin typeface="Cambria Math" panose="02040503050406030204" pitchFamily="18" charset="0"/>
                </a:rPr>
                <a:t>(</a:t>
              </a:r>
              <a:r>
                <a:rPr lang="en-US" altLang="zh-CN" sz="1100" b="0" i="0">
                  <a:latin typeface="Cambria Math" panose="02040503050406030204" pitchFamily="18" charset="0"/>
                </a:rPr>
                <a:t>𝑥−𝑥 ̅ )^2  𝑓/(∑▒𝑓)</a:t>
              </a:r>
              <a:endParaRPr lang="zh-CN" altLang="en-US" sz="1100"/>
            </a:p>
          </xdr:txBody>
        </xdr:sp>
      </mc:Fallback>
    </mc:AlternateContent>
    <xdr:clientData/>
  </xdr:oneCellAnchor>
  <xdr:oneCellAnchor>
    <xdr:from>
      <xdr:col>5</xdr:col>
      <xdr:colOff>180975</xdr:colOff>
      <xdr:row>1</xdr:row>
      <xdr:rowOff>200025</xdr:rowOff>
    </xdr:from>
    <xdr:ext cx="35875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文本框 12"/>
            <xdr:cNvSpPr txBox="1"/>
          </xdr:nvSpPr>
          <xdr:spPr>
            <a:xfrm>
              <a:off x="4819650" y="371475"/>
              <a:ext cx="3587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altLang="zh-CN" sz="1100" b="0" i="1">
                        <a:latin typeface="Cambria Math" panose="02040503050406030204" pitchFamily="18" charset="0"/>
                      </a:rPr>
                      <m:t>𝑥</m:t>
                    </m:r>
                    <m:r>
                      <a:rPr lang="en-US" altLang="zh-CN" sz="1100" b="0" i="1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en-US" altLang="zh-CN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altLang="zh-CN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zh-CN" altLang="en-US" sz="1100"/>
            </a:p>
          </xdr:txBody>
        </xdr:sp>
      </mc:Choice>
      <mc:Fallback xmlns="">
        <xdr:sp macro="" textlink="">
          <xdr:nvSpPr>
            <xdr:cNvPr id="13" name="文本框 12"/>
            <xdr:cNvSpPr txBox="1"/>
          </xdr:nvSpPr>
          <xdr:spPr>
            <a:xfrm>
              <a:off x="4819650" y="371475"/>
              <a:ext cx="35875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altLang="zh-CN" sz="1100" b="0" i="0">
                  <a:latin typeface="Cambria Math" panose="02040503050406030204" pitchFamily="18" charset="0"/>
                </a:rPr>
                <a:t>𝑥−𝑥 ̅</a:t>
              </a:r>
              <a:endParaRPr lang="zh-CN" alt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10" zoomScale="208" zoomScaleNormal="208" workbookViewId="0">
      <selection sqref="A1:C1"/>
    </sheetView>
  </sheetViews>
  <sheetFormatPr defaultRowHeight="14"/>
  <cols>
    <col min="2" max="2" width="12.6328125" customWidth="1"/>
    <col min="3" max="3" width="13.90625" bestFit="1" customWidth="1"/>
    <col min="4" max="4" width="10.36328125" customWidth="1"/>
  </cols>
  <sheetData>
    <row r="1" spans="1:3" ht="14.5" thickBot="1">
      <c r="A1" s="42" t="s">
        <v>158</v>
      </c>
      <c r="B1" s="42"/>
      <c r="C1" s="42"/>
    </row>
    <row r="2" spans="1:3" ht="15" thickTop="1" thickBot="1">
      <c r="A2" s="1">
        <v>73</v>
      </c>
      <c r="B2" s="2" t="s">
        <v>0</v>
      </c>
      <c r="C2" s="13">
        <f>AVERAGE(A2:A11)</f>
        <v>71.3</v>
      </c>
    </row>
    <row r="3" spans="1:3" ht="14.5" thickBot="1">
      <c r="A3" s="3">
        <v>74</v>
      </c>
      <c r="B3" s="4" t="s">
        <v>1</v>
      </c>
      <c r="C3" s="14">
        <f>HARMEAN(A2:A11)</f>
        <v>71.221147129205661</v>
      </c>
    </row>
    <row r="4" spans="1:3" ht="14.5" thickBot="1">
      <c r="A4" s="3">
        <v>75</v>
      </c>
      <c r="B4" s="4" t="s">
        <v>2</v>
      </c>
      <c r="C4" s="14">
        <f>GEOMEAN(A2:A11)</f>
        <v>71.260596023388416</v>
      </c>
    </row>
    <row r="5" spans="1:3" ht="14.5" thickBot="1">
      <c r="A5" s="3">
        <v>68</v>
      </c>
      <c r="B5" s="4" t="s">
        <v>3</v>
      </c>
      <c r="C5" s="14">
        <f>MEDIAN(A2:A11)</f>
        <v>71.5</v>
      </c>
    </row>
    <row r="6" spans="1:3" ht="14.5" thickBot="1">
      <c r="A6" s="3">
        <v>69</v>
      </c>
      <c r="B6" s="4" t="s">
        <v>4</v>
      </c>
      <c r="C6" s="14">
        <f>MODE(A2:A11)</f>
        <v>73</v>
      </c>
    </row>
    <row r="7" spans="1:3" ht="14.5" thickBot="1">
      <c r="A7" s="3">
        <v>68</v>
      </c>
      <c r="B7" s="4" t="s">
        <v>5</v>
      </c>
      <c r="C7" s="15">
        <f>MAX(A2:A11)-MIN(A2:A11)</f>
        <v>7</v>
      </c>
    </row>
    <row r="8" spans="1:3" ht="14.5" thickBot="1">
      <c r="A8" s="3">
        <v>70</v>
      </c>
      <c r="B8" s="4" t="s">
        <v>6</v>
      </c>
      <c r="C8" s="14">
        <f>AVEDEV(A2:A11)</f>
        <v>2.1</v>
      </c>
    </row>
    <row r="9" spans="1:3" ht="14.5" thickBot="1">
      <c r="A9" s="3">
        <v>71</v>
      </c>
      <c r="B9" s="4" t="s">
        <v>7</v>
      </c>
      <c r="C9" s="14">
        <f>VAR(A2:A11)</f>
        <v>6.2333333333333316</v>
      </c>
    </row>
    <row r="10" spans="1:3" ht="14.5" thickBot="1">
      <c r="A10" s="3">
        <v>73</v>
      </c>
      <c r="B10" s="4" t="s">
        <v>31</v>
      </c>
      <c r="C10" s="14">
        <f>STDEV(A2:A11)</f>
        <v>2.4966644414765335</v>
      </c>
    </row>
    <row r="11" spans="1:3" ht="14.5" thickBot="1">
      <c r="A11" s="3">
        <v>72</v>
      </c>
      <c r="B11" s="4" t="s">
        <v>9</v>
      </c>
      <c r="C11" s="14">
        <f>C10/C2</f>
        <v>3.5016331577510988E-2</v>
      </c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"/>
  <sheetData/>
  <phoneticPr fontId="1" type="noConversion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" sqref="B2"/>
    </sheetView>
  </sheetViews>
  <sheetFormatPr defaultRowHeight="14"/>
  <cols>
    <col min="3" max="3" width="15.54296875" customWidth="1"/>
  </cols>
  <sheetData>
    <row r="1" spans="1:3">
      <c r="A1" s="51" t="s">
        <v>153</v>
      </c>
      <c r="B1" s="51"/>
      <c r="C1" s="51"/>
    </row>
    <row r="2" spans="1:3" ht="24">
      <c r="A2" s="52" t="s">
        <v>151</v>
      </c>
      <c r="B2" s="52" t="s">
        <v>154</v>
      </c>
      <c r="C2" s="52" t="s">
        <v>152</v>
      </c>
    </row>
    <row r="3" spans="1:3">
      <c r="A3" s="53">
        <v>39573</v>
      </c>
      <c r="B3" s="54">
        <v>2.63</v>
      </c>
      <c r="C3" s="54">
        <v>3.02</v>
      </c>
    </row>
    <row r="4" spans="1:3">
      <c r="A4" s="53">
        <v>39574</v>
      </c>
      <c r="B4" s="54">
        <v>2.62</v>
      </c>
      <c r="C4" s="54">
        <v>3.01</v>
      </c>
    </row>
    <row r="5" spans="1:3">
      <c r="A5" s="53">
        <v>39575</v>
      </c>
      <c r="B5" s="54">
        <v>2.5499999999999998</v>
      </c>
      <c r="C5" s="54">
        <v>2.94</v>
      </c>
    </row>
    <row r="6" spans="1:3">
      <c r="A6" s="53">
        <v>39576</v>
      </c>
      <c r="B6" s="54">
        <v>2.6</v>
      </c>
      <c r="C6" s="54">
        <v>2.99</v>
      </c>
    </row>
    <row r="7" spans="1:3">
      <c r="A7" s="53">
        <v>39577</v>
      </c>
      <c r="B7" s="54">
        <v>2.6</v>
      </c>
      <c r="C7" s="54">
        <v>2.99</v>
      </c>
    </row>
    <row r="8" spans="1:3">
      <c r="A8" s="53">
        <v>39580</v>
      </c>
      <c r="B8" s="54">
        <v>2.61</v>
      </c>
      <c r="C8" s="54">
        <v>3</v>
      </c>
    </row>
    <row r="9" spans="1:3">
      <c r="A9" s="53">
        <v>39581</v>
      </c>
      <c r="B9" s="54">
        <v>2.61</v>
      </c>
      <c r="C9" s="54">
        <v>3</v>
      </c>
    </row>
    <row r="10" spans="1:3">
      <c r="A10" s="53">
        <v>39582</v>
      </c>
      <c r="B10" s="54">
        <v>2.64</v>
      </c>
      <c r="C10" s="54">
        <v>3.03</v>
      </c>
    </row>
    <row r="11" spans="1:3">
      <c r="A11" s="53">
        <v>39583</v>
      </c>
      <c r="B11" s="54">
        <v>2.63</v>
      </c>
      <c r="C11" s="54">
        <v>3.02</v>
      </c>
    </row>
    <row r="12" spans="1:3">
      <c r="A12" s="53">
        <v>39584</v>
      </c>
      <c r="B12" s="54">
        <v>2.62</v>
      </c>
      <c r="C12" s="54">
        <v>3.01</v>
      </c>
    </row>
    <row r="13" spans="1:3">
      <c r="A13" s="53">
        <v>39587</v>
      </c>
      <c r="B13" s="54">
        <v>2.62</v>
      </c>
      <c r="C13" s="54">
        <v>3.01</v>
      </c>
    </row>
    <row r="14" spans="1:3">
      <c r="A14" s="53">
        <v>39588</v>
      </c>
      <c r="B14" s="54">
        <v>2.5299999999999998</v>
      </c>
      <c r="C14" s="54">
        <v>2.92</v>
      </c>
    </row>
    <row r="15" spans="1:3">
      <c r="A15" s="53">
        <v>39589</v>
      </c>
      <c r="B15" s="54">
        <v>2.5499999999999998</v>
      </c>
      <c r="C15" s="54">
        <v>2.94</v>
      </c>
    </row>
    <row r="16" spans="1:3">
      <c r="A16" s="53">
        <v>39590</v>
      </c>
      <c r="B16" s="54">
        <v>2.52</v>
      </c>
      <c r="C16" s="54">
        <v>2.91</v>
      </c>
    </row>
    <row r="17" spans="1:3">
      <c r="A17" s="53">
        <v>39591</v>
      </c>
      <c r="B17" s="54">
        <v>2.5</v>
      </c>
      <c r="C17" s="54">
        <v>2.89</v>
      </c>
    </row>
    <row r="18" spans="1:3">
      <c r="A18" s="53">
        <v>39594</v>
      </c>
      <c r="B18" s="54">
        <v>2.46</v>
      </c>
      <c r="C18" s="54">
        <v>2.85</v>
      </c>
    </row>
    <row r="19" spans="1:3">
      <c r="A19" s="53">
        <v>39595</v>
      </c>
      <c r="B19" s="54">
        <v>2.46</v>
      </c>
      <c r="C19" s="54">
        <v>2.85</v>
      </c>
    </row>
    <row r="20" spans="1:3">
      <c r="A20" s="53">
        <v>39596</v>
      </c>
      <c r="B20" s="54">
        <v>2.5</v>
      </c>
      <c r="C20" s="54">
        <v>2.89</v>
      </c>
    </row>
    <row r="21" spans="1:3">
      <c r="A21" s="53">
        <v>39597</v>
      </c>
      <c r="B21" s="54">
        <v>2.4700000000000002</v>
      </c>
      <c r="C21" s="54">
        <v>2.86</v>
      </c>
    </row>
    <row r="22" spans="1:3">
      <c r="A22" s="53">
        <v>39598</v>
      </c>
      <c r="B22" s="54">
        <v>2.4700000000000002</v>
      </c>
      <c r="C22" s="54">
        <v>2.86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E18" sqref="E18"/>
    </sheetView>
  </sheetViews>
  <sheetFormatPr defaultRowHeight="14"/>
  <sheetData>
    <row r="1" spans="1:16">
      <c r="A1" t="s">
        <v>155</v>
      </c>
    </row>
    <row r="2" spans="1:16">
      <c r="A2" t="s">
        <v>156</v>
      </c>
      <c r="B2">
        <v>1994</v>
      </c>
      <c r="C2">
        <v>1995</v>
      </c>
      <c r="D2">
        <v>1996</v>
      </c>
      <c r="E2">
        <v>1997</v>
      </c>
      <c r="F2">
        <v>1998</v>
      </c>
      <c r="G2">
        <v>1999</v>
      </c>
      <c r="H2">
        <v>2000</v>
      </c>
      <c r="I2">
        <v>2001</v>
      </c>
      <c r="J2">
        <v>2002</v>
      </c>
      <c r="K2">
        <v>2003</v>
      </c>
      <c r="L2">
        <v>2004</v>
      </c>
      <c r="M2">
        <v>2005</v>
      </c>
      <c r="N2">
        <v>2006</v>
      </c>
      <c r="O2">
        <v>2007</v>
      </c>
      <c r="P2">
        <v>2008</v>
      </c>
    </row>
    <row r="3" spans="1:16">
      <c r="A3" t="s">
        <v>157</v>
      </c>
      <c r="B3">
        <v>103</v>
      </c>
      <c r="C3">
        <v>104</v>
      </c>
      <c r="D3">
        <v>104</v>
      </c>
      <c r="E3">
        <v>104</v>
      </c>
      <c r="F3">
        <v>104</v>
      </c>
      <c r="G3">
        <v>108</v>
      </c>
      <c r="H3">
        <v>108</v>
      </c>
      <c r="I3">
        <v>108</v>
      </c>
      <c r="J3">
        <v>110</v>
      </c>
      <c r="K3">
        <v>110</v>
      </c>
      <c r="L3">
        <v>110</v>
      </c>
      <c r="M3">
        <v>110</v>
      </c>
      <c r="N3">
        <v>110</v>
      </c>
      <c r="O3">
        <v>115</v>
      </c>
      <c r="P3">
        <v>115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16" zoomScale="232" zoomScaleNormal="232" workbookViewId="0">
      <selection activeCell="B6" sqref="B6"/>
    </sheetView>
  </sheetViews>
  <sheetFormatPr defaultRowHeight="14"/>
  <cols>
    <col min="2" max="2" width="12.36328125" customWidth="1"/>
  </cols>
  <sheetData>
    <row r="1" spans="1:6" ht="14.5" thickBot="1">
      <c r="A1" s="43" t="s">
        <v>159</v>
      </c>
      <c r="B1" s="43"/>
    </row>
    <row r="2" spans="1:6" ht="25" thickTop="1" thickBot="1">
      <c r="A2" s="5" t="s">
        <v>10</v>
      </c>
      <c r="B2" s="5" t="s">
        <v>11</v>
      </c>
      <c r="C2" s="10" t="s">
        <v>10</v>
      </c>
      <c r="D2" s="10"/>
      <c r="E2" s="10" t="s">
        <v>11</v>
      </c>
      <c r="F2" s="10"/>
    </row>
    <row r="3" spans="1:6">
      <c r="A3" s="6">
        <v>73</v>
      </c>
      <c r="B3" s="6">
        <v>172</v>
      </c>
      <c r="C3" s="8"/>
      <c r="D3" s="8"/>
      <c r="E3" s="8"/>
      <c r="F3" s="8"/>
    </row>
    <row r="4" spans="1:6">
      <c r="A4" s="6">
        <v>74</v>
      </c>
      <c r="B4" s="6">
        <v>174</v>
      </c>
      <c r="C4" s="11" t="s">
        <v>12</v>
      </c>
      <c r="D4" s="11">
        <v>71.3</v>
      </c>
      <c r="E4" s="11" t="s">
        <v>12</v>
      </c>
      <c r="F4" s="11">
        <v>172.1</v>
      </c>
    </row>
    <row r="5" spans="1:6">
      <c r="A5" s="6">
        <v>75</v>
      </c>
      <c r="B5" s="6">
        <v>168</v>
      </c>
      <c r="C5" s="11" t="s">
        <v>13</v>
      </c>
      <c r="D5" s="11">
        <v>0.78951461882180052</v>
      </c>
      <c r="E5" s="11" t="s">
        <v>13</v>
      </c>
      <c r="F5" s="11">
        <v>1.3287420951996498</v>
      </c>
    </row>
    <row r="6" spans="1:6">
      <c r="A6" s="6">
        <v>68</v>
      </c>
      <c r="B6" s="6">
        <v>173</v>
      </c>
      <c r="C6" s="11" t="s">
        <v>3</v>
      </c>
      <c r="D6" s="11">
        <v>71.5</v>
      </c>
      <c r="E6" s="11" t="s">
        <v>3</v>
      </c>
      <c r="F6" s="11">
        <v>172</v>
      </c>
    </row>
    <row r="7" spans="1:6">
      <c r="A7" s="6">
        <v>69</v>
      </c>
      <c r="B7" s="6">
        <v>166</v>
      </c>
      <c r="C7" s="11" t="s">
        <v>4</v>
      </c>
      <c r="D7" s="11">
        <v>73</v>
      </c>
      <c r="E7" s="11" t="s">
        <v>4</v>
      </c>
      <c r="F7" s="11">
        <v>172</v>
      </c>
    </row>
    <row r="8" spans="1:6">
      <c r="A8" s="6">
        <v>68</v>
      </c>
      <c r="B8" s="6">
        <v>169</v>
      </c>
      <c r="C8" s="8" t="s">
        <v>8</v>
      </c>
      <c r="D8" s="8">
        <v>2.4966644414765335</v>
      </c>
      <c r="E8" s="8" t="s">
        <v>8</v>
      </c>
      <c r="F8" s="8">
        <v>4.2018514437751788</v>
      </c>
    </row>
    <row r="9" spans="1:6">
      <c r="A9" s="6">
        <v>70</v>
      </c>
      <c r="B9" s="6">
        <v>172</v>
      </c>
      <c r="C9" s="8" t="s">
        <v>7</v>
      </c>
      <c r="D9" s="8">
        <v>6.2333333333333316</v>
      </c>
      <c r="E9" s="8" t="s">
        <v>7</v>
      </c>
      <c r="F9" s="8">
        <v>17.655555555555551</v>
      </c>
    </row>
    <row r="10" spans="1:6">
      <c r="A10" s="6">
        <v>71</v>
      </c>
      <c r="B10" s="6">
        <v>177</v>
      </c>
      <c r="C10" s="8" t="s">
        <v>14</v>
      </c>
      <c r="D10" s="8">
        <v>-1.3872286882667493</v>
      </c>
      <c r="E10" s="8" t="s">
        <v>14</v>
      </c>
      <c r="F10" s="8">
        <v>4.6633425079725122E-2</v>
      </c>
    </row>
    <row r="11" spans="1:6">
      <c r="A11" s="6">
        <v>73</v>
      </c>
      <c r="B11" s="6">
        <v>180</v>
      </c>
      <c r="C11" s="8" t="s">
        <v>15</v>
      </c>
      <c r="D11" s="8">
        <v>-5.1405484796904724E-2</v>
      </c>
      <c r="E11" s="8" t="s">
        <v>15</v>
      </c>
      <c r="F11" s="8">
        <v>0.53042337559539265</v>
      </c>
    </row>
    <row r="12" spans="1:6" ht="14.5" thickBot="1">
      <c r="A12" s="7">
        <v>72</v>
      </c>
      <c r="B12" s="7">
        <v>170</v>
      </c>
      <c r="C12" s="8" t="s">
        <v>16</v>
      </c>
      <c r="D12" s="8">
        <v>7</v>
      </c>
      <c r="E12" s="8" t="s">
        <v>16</v>
      </c>
      <c r="F12" s="8">
        <v>14</v>
      </c>
    </row>
    <row r="13" spans="1:6" ht="14.5" thickTop="1">
      <c r="C13" s="8" t="s">
        <v>17</v>
      </c>
      <c r="D13" s="8">
        <v>68</v>
      </c>
      <c r="E13" s="8" t="s">
        <v>17</v>
      </c>
      <c r="F13" s="8">
        <v>166</v>
      </c>
    </row>
    <row r="14" spans="1:6">
      <c r="C14" s="8" t="s">
        <v>18</v>
      </c>
      <c r="D14" s="8">
        <v>75</v>
      </c>
      <c r="E14" s="8" t="s">
        <v>18</v>
      </c>
      <c r="F14" s="8">
        <v>180</v>
      </c>
    </row>
    <row r="15" spans="1:6">
      <c r="C15" s="8" t="s">
        <v>19</v>
      </c>
      <c r="D15" s="8">
        <v>713</v>
      </c>
      <c r="E15" s="8" t="s">
        <v>19</v>
      </c>
      <c r="F15" s="8">
        <v>1721</v>
      </c>
    </row>
    <row r="16" spans="1:6">
      <c r="C16" s="8" t="s">
        <v>20</v>
      </c>
      <c r="D16" s="8">
        <v>10</v>
      </c>
      <c r="E16" s="8" t="s">
        <v>20</v>
      </c>
      <c r="F16" s="8">
        <v>10</v>
      </c>
    </row>
    <row r="17" spans="3:6">
      <c r="C17" s="8" t="s">
        <v>21</v>
      </c>
      <c r="D17" s="8">
        <v>75</v>
      </c>
      <c r="E17" s="8" t="s">
        <v>21</v>
      </c>
      <c r="F17" s="8">
        <v>180</v>
      </c>
    </row>
    <row r="18" spans="3:6">
      <c r="C18" s="8" t="s">
        <v>22</v>
      </c>
      <c r="D18" s="8">
        <v>68</v>
      </c>
      <c r="E18" s="8" t="s">
        <v>22</v>
      </c>
      <c r="F18" s="8">
        <v>166</v>
      </c>
    </row>
    <row r="19" spans="3:6" ht="14.5" thickBot="1">
      <c r="C19" s="9" t="s">
        <v>23</v>
      </c>
      <c r="D19" s="9">
        <v>1.7860061501016304</v>
      </c>
      <c r="E19" s="9" t="s">
        <v>23</v>
      </c>
      <c r="F19" s="9">
        <v>3.0058234481673822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27" sqref="D27"/>
    </sheetView>
  </sheetViews>
  <sheetFormatPr defaultRowHeight="14"/>
  <cols>
    <col min="1" max="1" width="14" customWidth="1"/>
    <col min="3" max="3" width="18.90625" customWidth="1"/>
    <col min="4" max="4" width="17.26953125" customWidth="1"/>
  </cols>
  <sheetData>
    <row r="1" spans="1:4">
      <c r="A1" t="s">
        <v>24</v>
      </c>
      <c r="B1" t="s">
        <v>26</v>
      </c>
      <c r="C1" t="s">
        <v>27</v>
      </c>
      <c r="D1" t="s">
        <v>28</v>
      </c>
    </row>
    <row r="2" spans="1:4">
      <c r="A2" t="s">
        <v>29</v>
      </c>
      <c r="B2" s="12">
        <v>5</v>
      </c>
      <c r="C2">
        <v>20</v>
      </c>
      <c r="D2">
        <f>B2*C2</f>
        <v>100</v>
      </c>
    </row>
    <row r="3" spans="1:4">
      <c r="A3" t="s">
        <v>30</v>
      </c>
      <c r="B3">
        <v>15</v>
      </c>
      <c r="C3">
        <v>10</v>
      </c>
      <c r="D3">
        <f t="shared" ref="D3:D6" si="0">B3*C3</f>
        <v>150</v>
      </c>
    </row>
    <row r="4" spans="1:4">
      <c r="A4" t="s">
        <v>32</v>
      </c>
      <c r="B4">
        <v>25</v>
      </c>
      <c r="C4">
        <v>22</v>
      </c>
      <c r="D4">
        <f t="shared" si="0"/>
        <v>550</v>
      </c>
    </row>
    <row r="5" spans="1:4">
      <c r="A5" t="s">
        <v>33</v>
      </c>
      <c r="B5">
        <v>35</v>
      </c>
      <c r="C5">
        <v>34</v>
      </c>
      <c r="D5">
        <f t="shared" si="0"/>
        <v>1190</v>
      </c>
    </row>
    <row r="6" spans="1:4">
      <c r="A6" t="s">
        <v>34</v>
      </c>
      <c r="B6">
        <v>45</v>
      </c>
      <c r="C6">
        <v>14</v>
      </c>
      <c r="D6">
        <f t="shared" si="0"/>
        <v>630</v>
      </c>
    </row>
    <row r="7" spans="1:4">
      <c r="A7" t="s">
        <v>35</v>
      </c>
      <c r="C7">
        <f>SUM(C2:C6)</f>
        <v>100</v>
      </c>
      <c r="D7">
        <f>SUM(D2:D6)</f>
        <v>2620</v>
      </c>
    </row>
    <row r="8" spans="1:4">
      <c r="A8" t="s">
        <v>36</v>
      </c>
      <c r="B8">
        <f>D7/C7</f>
        <v>26.2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21" sqref="F21"/>
    </sheetView>
  </sheetViews>
  <sheetFormatPr defaultRowHeight="14"/>
  <cols>
    <col min="1" max="1" width="12.6328125" customWidth="1"/>
    <col min="3" max="3" width="14.7265625" customWidth="1"/>
    <col min="4" max="4" width="13.453125" customWidth="1"/>
    <col min="5" max="5" width="11" customWidth="1"/>
    <col min="8" max="8" width="12.08984375" customWidth="1"/>
  </cols>
  <sheetData>
    <row r="1" spans="1:8">
      <c r="B1" t="s">
        <v>37</v>
      </c>
      <c r="C1" t="s">
        <v>25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</row>
    <row r="2" spans="1:8" ht="41.25" customHeight="1">
      <c r="A2" t="s">
        <v>24</v>
      </c>
      <c r="B2" t="s">
        <v>38</v>
      </c>
      <c r="C2" t="s">
        <v>39</v>
      </c>
      <c r="H2" s="16"/>
    </row>
    <row r="3" spans="1:8">
      <c r="A3" t="s">
        <v>29</v>
      </c>
      <c r="B3" s="12">
        <v>5</v>
      </c>
      <c r="C3">
        <v>5</v>
      </c>
      <c r="D3">
        <f>C3/$C$8</f>
        <v>0.05</v>
      </c>
      <c r="E3">
        <f>B3*D3</f>
        <v>0.25</v>
      </c>
      <c r="F3">
        <f>B3-$E$8</f>
        <v>-20.100000000000001</v>
      </c>
      <c r="G3">
        <f>F3*F3</f>
        <v>404.01000000000005</v>
      </c>
      <c r="H3">
        <f>G3*D3</f>
        <v>20.200500000000005</v>
      </c>
    </row>
    <row r="4" spans="1:8">
      <c r="A4" t="s">
        <v>30</v>
      </c>
      <c r="B4">
        <v>15</v>
      </c>
      <c r="C4">
        <v>15</v>
      </c>
      <c r="D4">
        <f t="shared" ref="D4:D7" si="0">C4/$C$8</f>
        <v>0.15</v>
      </c>
      <c r="E4">
        <f t="shared" ref="E4:E7" si="1">B4*D4</f>
        <v>2.25</v>
      </c>
      <c r="F4">
        <f t="shared" ref="F4:F7" si="2">B4-$E$8</f>
        <v>-10.100000000000001</v>
      </c>
      <c r="G4">
        <f t="shared" ref="G4:G7" si="3">F4*F4</f>
        <v>102.01000000000003</v>
      </c>
      <c r="H4">
        <f t="shared" ref="H4:H7" si="4">G4*D4</f>
        <v>15.301500000000004</v>
      </c>
    </row>
    <row r="5" spans="1:8">
      <c r="A5" t="s">
        <v>32</v>
      </c>
      <c r="B5">
        <v>25</v>
      </c>
      <c r="C5">
        <v>57</v>
      </c>
      <c r="D5">
        <f t="shared" si="0"/>
        <v>0.56999999999999995</v>
      </c>
      <c r="E5">
        <f t="shared" si="1"/>
        <v>14.249999999999998</v>
      </c>
      <c r="F5">
        <f t="shared" si="2"/>
        <v>-0.10000000000000142</v>
      </c>
      <c r="G5">
        <f t="shared" si="3"/>
        <v>1.0000000000000285E-2</v>
      </c>
      <c r="H5">
        <f t="shared" si="4"/>
        <v>5.7000000000001615E-3</v>
      </c>
    </row>
    <row r="6" spans="1:8">
      <c r="A6" t="s">
        <v>33</v>
      </c>
      <c r="B6">
        <v>35</v>
      </c>
      <c r="C6">
        <v>20</v>
      </c>
      <c r="D6">
        <f t="shared" si="0"/>
        <v>0.2</v>
      </c>
      <c r="E6">
        <f t="shared" si="1"/>
        <v>7</v>
      </c>
      <c r="F6">
        <f t="shared" si="2"/>
        <v>9.8999999999999986</v>
      </c>
      <c r="G6">
        <f t="shared" si="3"/>
        <v>98.009999999999977</v>
      </c>
      <c r="H6">
        <f t="shared" si="4"/>
        <v>19.601999999999997</v>
      </c>
    </row>
    <row r="7" spans="1:8">
      <c r="A7" t="s">
        <v>34</v>
      </c>
      <c r="B7">
        <v>45</v>
      </c>
      <c r="C7">
        <v>3</v>
      </c>
      <c r="D7">
        <f t="shared" si="0"/>
        <v>0.03</v>
      </c>
      <c r="E7">
        <f t="shared" si="1"/>
        <v>1.3499999999999999</v>
      </c>
      <c r="F7">
        <f t="shared" si="2"/>
        <v>19.899999999999999</v>
      </c>
      <c r="G7">
        <f t="shared" si="3"/>
        <v>396.00999999999993</v>
      </c>
      <c r="H7">
        <f t="shared" si="4"/>
        <v>11.880299999999998</v>
      </c>
    </row>
    <row r="8" spans="1:8">
      <c r="A8" t="s">
        <v>35</v>
      </c>
      <c r="C8">
        <f>SUM(C3:C7)</f>
        <v>100</v>
      </c>
      <c r="D8">
        <f t="shared" ref="D8:H8" si="5">SUM(D3:D7)</f>
        <v>1</v>
      </c>
      <c r="E8">
        <f t="shared" si="5"/>
        <v>25.1</v>
      </c>
      <c r="H8">
        <f t="shared" si="5"/>
        <v>66.990000000000009</v>
      </c>
    </row>
    <row r="9" spans="1:8">
      <c r="A9" t="s">
        <v>36</v>
      </c>
      <c r="B9">
        <f>D8/C8</f>
        <v>0.01</v>
      </c>
    </row>
    <row r="10" spans="1:8">
      <c r="A10" t="s">
        <v>45</v>
      </c>
      <c r="B10">
        <f>SQRT(H8)</f>
        <v>8.1847419018561602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J18" sqref="J18"/>
    </sheetView>
  </sheetViews>
  <sheetFormatPr defaultColWidth="9" defaultRowHeight="14"/>
  <cols>
    <col min="1" max="8" width="9" style="18"/>
    <col min="9" max="9" width="12" style="18" customWidth="1"/>
    <col min="10" max="11" width="9" style="18"/>
    <col min="12" max="12" width="13.453125" style="18" customWidth="1"/>
    <col min="13" max="16384" width="9" style="18"/>
  </cols>
  <sheetData>
    <row r="1" spans="1:12" ht="29.25" customHeight="1">
      <c r="A1" s="44" t="s">
        <v>136</v>
      </c>
      <c r="B1" s="45"/>
      <c r="C1" s="45"/>
      <c r="D1" s="46"/>
      <c r="E1" s="44" t="s">
        <v>137</v>
      </c>
      <c r="F1" s="45"/>
      <c r="G1" s="45"/>
      <c r="H1" s="46"/>
    </row>
    <row r="2" spans="1:12" ht="28">
      <c r="A2" s="20" t="s">
        <v>46</v>
      </c>
      <c r="B2" s="20" t="s">
        <v>135</v>
      </c>
      <c r="C2" s="20" t="s">
        <v>46</v>
      </c>
      <c r="D2" s="20" t="s">
        <v>135</v>
      </c>
      <c r="E2" s="20" t="s">
        <v>46</v>
      </c>
      <c r="F2" s="20" t="s">
        <v>135</v>
      </c>
      <c r="G2" s="20" t="s">
        <v>46</v>
      </c>
      <c r="H2" s="20" t="s">
        <v>135</v>
      </c>
    </row>
    <row r="3" spans="1:12">
      <c r="A3" s="23" t="s">
        <v>124</v>
      </c>
      <c r="B3" s="22">
        <v>40</v>
      </c>
      <c r="C3" s="21" t="s">
        <v>80</v>
      </c>
      <c r="D3" s="22">
        <v>40</v>
      </c>
      <c r="E3" s="23" t="s">
        <v>125</v>
      </c>
      <c r="F3" s="22">
        <v>500</v>
      </c>
      <c r="G3" s="23" t="s">
        <v>58</v>
      </c>
      <c r="H3" s="22">
        <v>450</v>
      </c>
    </row>
    <row r="4" spans="1:12">
      <c r="A4" s="21" t="s">
        <v>62</v>
      </c>
      <c r="B4" s="22">
        <v>700</v>
      </c>
      <c r="C4" s="23" t="s">
        <v>81</v>
      </c>
      <c r="D4" s="22">
        <v>60</v>
      </c>
      <c r="E4" s="23" t="s">
        <v>100</v>
      </c>
      <c r="F4" s="22">
        <v>260</v>
      </c>
      <c r="G4" s="23" t="s">
        <v>59</v>
      </c>
      <c r="H4" s="22">
        <v>200</v>
      </c>
    </row>
    <row r="5" spans="1:12">
      <c r="A5" s="21" t="s">
        <v>63</v>
      </c>
      <c r="B5" s="22">
        <v>50</v>
      </c>
      <c r="C5" s="21" t="s">
        <v>82</v>
      </c>
      <c r="D5" s="22">
        <v>50</v>
      </c>
      <c r="E5" s="23" t="s">
        <v>101</v>
      </c>
      <c r="F5" s="22">
        <v>60</v>
      </c>
      <c r="G5" s="23" t="s">
        <v>60</v>
      </c>
      <c r="H5" s="22">
        <v>30</v>
      </c>
    </row>
    <row r="6" spans="1:12">
      <c r="A6" s="21" t="s">
        <v>64</v>
      </c>
      <c r="B6" s="22">
        <v>600</v>
      </c>
      <c r="C6" s="23" t="s">
        <v>83</v>
      </c>
      <c r="D6" s="22">
        <v>200</v>
      </c>
      <c r="E6" s="23" t="s">
        <v>102</v>
      </c>
      <c r="F6" s="22">
        <v>60</v>
      </c>
      <c r="G6" s="23" t="s">
        <v>61</v>
      </c>
      <c r="H6" s="22">
        <v>100</v>
      </c>
    </row>
    <row r="7" spans="1:12">
      <c r="A7" s="23" t="s">
        <v>65</v>
      </c>
      <c r="B7" s="22">
        <v>60</v>
      </c>
      <c r="C7" s="23" t="s">
        <v>84</v>
      </c>
      <c r="D7" s="22">
        <v>300</v>
      </c>
      <c r="E7" s="23" t="s">
        <v>103</v>
      </c>
      <c r="F7" s="22">
        <v>50</v>
      </c>
      <c r="G7" s="23" t="s">
        <v>108</v>
      </c>
      <c r="H7" s="22">
        <v>300</v>
      </c>
    </row>
    <row r="8" spans="1:12">
      <c r="A8" s="23" t="s">
        <v>66</v>
      </c>
      <c r="B8" s="22">
        <v>200</v>
      </c>
      <c r="C8" s="23" t="s">
        <v>85</v>
      </c>
      <c r="D8" s="22">
        <v>30</v>
      </c>
      <c r="E8" s="23" t="s">
        <v>104</v>
      </c>
      <c r="F8" s="22">
        <v>60</v>
      </c>
      <c r="G8" s="23" t="s">
        <v>109</v>
      </c>
      <c r="H8" s="22">
        <v>40</v>
      </c>
    </row>
    <row r="9" spans="1:12">
      <c r="A9" s="21" t="s">
        <v>67</v>
      </c>
      <c r="B9" s="22">
        <v>260</v>
      </c>
      <c r="C9" s="23" t="s">
        <v>86</v>
      </c>
      <c r="D9" s="22">
        <v>300</v>
      </c>
      <c r="E9" s="23" t="s">
        <v>105</v>
      </c>
      <c r="F9" s="22">
        <v>80</v>
      </c>
      <c r="G9" s="23" t="s">
        <v>110</v>
      </c>
      <c r="H9" s="22">
        <v>50</v>
      </c>
    </row>
    <row r="10" spans="1:12">
      <c r="A10" s="21" t="s">
        <v>68</v>
      </c>
      <c r="B10" s="22">
        <v>50</v>
      </c>
      <c r="C10" s="23" t="s">
        <v>87</v>
      </c>
      <c r="D10" s="22">
        <v>150</v>
      </c>
      <c r="E10" s="23" t="s">
        <v>106</v>
      </c>
      <c r="F10" s="22">
        <v>50</v>
      </c>
      <c r="G10" s="23" t="s">
        <v>111</v>
      </c>
      <c r="H10" s="22">
        <v>250</v>
      </c>
    </row>
    <row r="11" spans="1:12">
      <c r="A11" s="23" t="s">
        <v>69</v>
      </c>
      <c r="B11" s="22">
        <v>300</v>
      </c>
      <c r="C11" s="23" t="s">
        <v>88</v>
      </c>
      <c r="D11" s="22">
        <v>60</v>
      </c>
      <c r="E11" s="23" t="s">
        <v>107</v>
      </c>
      <c r="F11" s="22">
        <v>40</v>
      </c>
      <c r="G11" s="23" t="s">
        <v>112</v>
      </c>
      <c r="H11" s="22">
        <v>30</v>
      </c>
    </row>
    <row r="12" spans="1:12">
      <c r="A12" s="21" t="s">
        <v>70</v>
      </c>
      <c r="B12" s="22">
        <v>50</v>
      </c>
      <c r="C12" s="23" t="s">
        <v>89</v>
      </c>
      <c r="D12" s="22">
        <v>50</v>
      </c>
      <c r="E12" s="23" t="s">
        <v>47</v>
      </c>
      <c r="F12" s="22">
        <v>200</v>
      </c>
      <c r="G12" s="25" t="s">
        <v>113</v>
      </c>
      <c r="H12" s="26">
        <v>800</v>
      </c>
      <c r="I12" s="28"/>
      <c r="J12" s="19"/>
    </row>
    <row r="13" spans="1:12" ht="13.5" customHeight="1">
      <c r="A13" s="21" t="s">
        <v>71</v>
      </c>
      <c r="B13" s="22">
        <v>1000</v>
      </c>
      <c r="C13" s="23" t="s">
        <v>90</v>
      </c>
      <c r="D13" s="22">
        <v>250</v>
      </c>
      <c r="E13" s="21" t="s">
        <v>48</v>
      </c>
      <c r="F13" s="22">
        <v>60</v>
      </c>
      <c r="G13" s="25" t="s">
        <v>114</v>
      </c>
      <c r="H13" s="26">
        <v>80</v>
      </c>
      <c r="I13" s="28"/>
      <c r="J13" s="19"/>
      <c r="L13" s="28"/>
    </row>
    <row r="14" spans="1:12">
      <c r="A14" s="21" t="s">
        <v>72</v>
      </c>
      <c r="B14" s="22">
        <v>360</v>
      </c>
      <c r="C14" s="23" t="s">
        <v>91</v>
      </c>
      <c r="D14" s="22">
        <v>300</v>
      </c>
      <c r="E14" s="21" t="s">
        <v>49</v>
      </c>
      <c r="F14" s="22">
        <v>30</v>
      </c>
      <c r="G14" s="25" t="s">
        <v>115</v>
      </c>
      <c r="H14" s="26">
        <v>60</v>
      </c>
      <c r="I14" s="28"/>
      <c r="J14" s="19"/>
      <c r="K14" s="24"/>
      <c r="L14" s="28"/>
    </row>
    <row r="15" spans="1:12">
      <c r="A15" s="21" t="s">
        <v>73</v>
      </c>
      <c r="B15" s="22">
        <v>100</v>
      </c>
      <c r="C15" s="23" t="s">
        <v>92</v>
      </c>
      <c r="D15" s="22">
        <v>400</v>
      </c>
      <c r="E15" s="21" t="s">
        <v>50</v>
      </c>
      <c r="F15" s="22">
        <v>380</v>
      </c>
      <c r="G15" s="25" t="s">
        <v>116</v>
      </c>
      <c r="H15" s="26">
        <v>30</v>
      </c>
      <c r="I15" s="28"/>
      <c r="J15" s="19"/>
      <c r="L15" s="28"/>
    </row>
    <row r="16" spans="1:12">
      <c r="A16" s="21" t="s">
        <v>74</v>
      </c>
      <c r="B16" s="22">
        <v>30</v>
      </c>
      <c r="C16" s="23" t="s">
        <v>93</v>
      </c>
      <c r="D16" s="22">
        <v>350</v>
      </c>
      <c r="E16" s="23" t="s">
        <v>51</v>
      </c>
      <c r="F16" s="22">
        <v>150</v>
      </c>
      <c r="G16" s="25" t="s">
        <v>117</v>
      </c>
      <c r="H16" s="26">
        <v>100</v>
      </c>
      <c r="I16" s="28"/>
      <c r="J16" s="19"/>
      <c r="L16" s="28"/>
    </row>
    <row r="17" spans="1:8">
      <c r="A17" s="23" t="s">
        <v>75</v>
      </c>
      <c r="B17" s="22">
        <v>350</v>
      </c>
      <c r="C17" s="23" t="s">
        <v>94</v>
      </c>
      <c r="D17" s="22">
        <v>150</v>
      </c>
      <c r="E17" s="21" t="s">
        <v>52</v>
      </c>
      <c r="F17" s="22">
        <v>380</v>
      </c>
      <c r="G17" s="25" t="s">
        <v>118</v>
      </c>
      <c r="H17" s="26">
        <v>200</v>
      </c>
    </row>
    <row r="18" spans="1:8">
      <c r="A18" s="23" t="s">
        <v>76</v>
      </c>
      <c r="B18" s="22">
        <v>70</v>
      </c>
      <c r="C18" s="23" t="s">
        <v>95</v>
      </c>
      <c r="D18" s="22">
        <v>420</v>
      </c>
      <c r="E18" s="21" t="s">
        <v>53</v>
      </c>
      <c r="F18" s="22">
        <v>350</v>
      </c>
      <c r="G18" s="25" t="s">
        <v>119</v>
      </c>
      <c r="H18" s="26">
        <v>360</v>
      </c>
    </row>
    <row r="19" spans="1:8">
      <c r="A19" s="23" t="s">
        <v>77</v>
      </c>
      <c r="B19" s="22">
        <v>200</v>
      </c>
      <c r="C19" s="23" t="s">
        <v>96</v>
      </c>
      <c r="D19" s="22">
        <v>100</v>
      </c>
      <c r="E19" s="21" t="s">
        <v>54</v>
      </c>
      <c r="F19" s="22">
        <v>150</v>
      </c>
      <c r="G19" s="25" t="s">
        <v>120</v>
      </c>
      <c r="H19" s="26">
        <v>100</v>
      </c>
    </row>
    <row r="20" spans="1:8">
      <c r="A20" s="23" t="s">
        <v>78</v>
      </c>
      <c r="B20" s="22">
        <v>200</v>
      </c>
      <c r="C20" s="23" t="s">
        <v>97</v>
      </c>
      <c r="D20" s="22">
        <v>420</v>
      </c>
      <c r="E20" s="23" t="s">
        <v>55</v>
      </c>
      <c r="F20" s="22">
        <v>350</v>
      </c>
      <c r="G20" s="25" t="s">
        <v>121</v>
      </c>
      <c r="H20" s="26">
        <v>50</v>
      </c>
    </row>
    <row r="21" spans="1:8">
      <c r="A21" s="21" t="s">
        <v>79</v>
      </c>
      <c r="B21" s="22">
        <v>30</v>
      </c>
      <c r="C21" s="23" t="s">
        <v>98</v>
      </c>
      <c r="D21" s="22">
        <v>300</v>
      </c>
      <c r="E21" s="23" t="s">
        <v>56</v>
      </c>
      <c r="F21" s="22">
        <v>40</v>
      </c>
      <c r="G21" s="25" t="s">
        <v>122</v>
      </c>
      <c r="H21" s="26">
        <v>450</v>
      </c>
    </row>
    <row r="22" spans="1:8">
      <c r="C22" s="23" t="s">
        <v>99</v>
      </c>
      <c r="D22" s="22">
        <v>460</v>
      </c>
      <c r="E22" s="21" t="s">
        <v>57</v>
      </c>
      <c r="F22" s="22">
        <v>40</v>
      </c>
      <c r="G22" s="25" t="s">
        <v>123</v>
      </c>
      <c r="H22" s="26">
        <v>100</v>
      </c>
    </row>
    <row r="23" spans="1:8">
      <c r="G23" s="17"/>
      <c r="H23" s="17"/>
    </row>
    <row r="24" spans="1:8">
      <c r="G24" s="17"/>
      <c r="H24" s="17"/>
    </row>
    <row r="25" spans="1:8">
      <c r="G25" s="17"/>
      <c r="H25" s="17"/>
    </row>
    <row r="26" spans="1:8">
      <c r="G26" s="17"/>
      <c r="H26" s="17"/>
    </row>
    <row r="27" spans="1:8">
      <c r="G27" s="17"/>
      <c r="H27" s="17"/>
    </row>
    <row r="28" spans="1:8">
      <c r="G28" s="17"/>
      <c r="H28" s="17"/>
    </row>
    <row r="29" spans="1:8">
      <c r="G29" s="17"/>
      <c r="H29" s="17"/>
    </row>
    <row r="30" spans="1:8">
      <c r="G30" s="17"/>
      <c r="H30" s="17"/>
    </row>
    <row r="31" spans="1:8">
      <c r="G31" s="17"/>
      <c r="H31" s="17"/>
    </row>
    <row r="32" spans="1:8">
      <c r="G32" s="17"/>
      <c r="H32" s="17"/>
    </row>
    <row r="33" spans="5:12">
      <c r="G33" s="17"/>
      <c r="H33" s="17"/>
    </row>
    <row r="34" spans="5:12">
      <c r="G34" s="17"/>
      <c r="H34" s="17"/>
    </row>
    <row r="35" spans="5:12">
      <c r="G35" s="17"/>
      <c r="H35" s="17"/>
    </row>
    <row r="36" spans="5:12">
      <c r="G36" s="17"/>
      <c r="H36" s="17"/>
    </row>
    <row r="37" spans="5:12">
      <c r="G37" s="17"/>
      <c r="H37" s="17"/>
    </row>
    <row r="38" spans="5:12">
      <c r="G38" s="17"/>
      <c r="H38" s="17"/>
    </row>
    <row r="39" spans="5:12">
      <c r="G39" s="17"/>
      <c r="H39" s="17"/>
    </row>
    <row r="40" spans="5:12">
      <c r="G40" s="17"/>
      <c r="H40" s="17"/>
    </row>
    <row r="41" spans="5:12">
      <c r="G41" s="17"/>
      <c r="H41" s="17"/>
    </row>
    <row r="42" spans="5:12">
      <c r="G42" s="17"/>
      <c r="H42" s="17"/>
    </row>
    <row r="43" spans="5:12">
      <c r="G43" s="17"/>
      <c r="H43" s="17"/>
    </row>
    <row r="44" spans="5:12">
      <c r="G44" s="17"/>
      <c r="H44" s="17"/>
    </row>
    <row r="45" spans="5:12">
      <c r="G45" s="17"/>
      <c r="H45" s="17"/>
    </row>
    <row r="46" spans="5:12">
      <c r="G46" s="17"/>
      <c r="H46" s="17"/>
    </row>
    <row r="47" spans="5:12">
      <c r="E47" s="30"/>
      <c r="F47" s="30"/>
      <c r="G47" s="30"/>
      <c r="H47" s="30"/>
      <c r="I47" s="27"/>
      <c r="J47" s="27"/>
      <c r="K47" s="27"/>
      <c r="L47" s="29"/>
    </row>
    <row r="48" spans="5:12">
      <c r="E48" s="30"/>
      <c r="F48" s="30"/>
      <c r="G48" s="30"/>
      <c r="H48" s="30"/>
      <c r="I48" s="27"/>
      <c r="J48" s="27"/>
      <c r="K48" s="27"/>
      <c r="L48" s="29"/>
    </row>
    <row r="49" spans="5:12">
      <c r="E49" s="30"/>
      <c r="F49" s="30"/>
      <c r="G49" s="30"/>
      <c r="H49" s="30"/>
      <c r="I49" s="27"/>
      <c r="J49" s="27"/>
      <c r="K49" s="27"/>
      <c r="L49" s="29"/>
    </row>
    <row r="50" spans="5:12">
      <c r="E50" s="30"/>
      <c r="F50" s="30"/>
      <c r="G50" s="30"/>
      <c r="H50" s="30"/>
      <c r="I50" s="27"/>
      <c r="J50" s="27"/>
      <c r="K50" s="27"/>
      <c r="L50" s="29"/>
    </row>
    <row r="51" spans="5:12">
      <c r="E51" s="30"/>
      <c r="F51" s="30"/>
      <c r="G51" s="30"/>
      <c r="H51" s="30"/>
      <c r="I51" s="27"/>
      <c r="J51" s="27"/>
      <c r="K51" s="27"/>
      <c r="L51" s="29"/>
    </row>
    <row r="52" spans="5:12">
      <c r="E52" s="30"/>
      <c r="F52" s="30"/>
      <c r="G52" s="30"/>
      <c r="H52" s="30"/>
      <c r="I52" s="27"/>
      <c r="J52" s="27"/>
      <c r="K52" s="27"/>
      <c r="L52" s="29"/>
    </row>
    <row r="53" spans="5:12">
      <c r="E53" s="30"/>
      <c r="F53" s="30"/>
      <c r="G53" s="30"/>
      <c r="H53" s="30"/>
      <c r="I53" s="27"/>
      <c r="J53" s="27"/>
      <c r="K53" s="27"/>
      <c r="L53" s="29"/>
    </row>
    <row r="54" spans="5:12">
      <c r="E54" s="30"/>
      <c r="F54" s="30"/>
      <c r="G54" s="30"/>
      <c r="H54" s="30"/>
      <c r="I54" s="27"/>
      <c r="J54" s="27"/>
      <c r="K54" s="27"/>
      <c r="L54" s="29"/>
    </row>
    <row r="55" spans="5:12">
      <c r="E55" s="30"/>
      <c r="F55" s="30"/>
      <c r="G55" s="30"/>
      <c r="H55" s="30"/>
      <c r="I55" s="27"/>
      <c r="J55" s="27"/>
      <c r="K55" s="27"/>
      <c r="L55" s="29"/>
    </row>
    <row r="56" spans="5:12">
      <c r="E56" s="30"/>
      <c r="F56" s="30"/>
      <c r="G56" s="30"/>
      <c r="H56" s="30"/>
      <c r="I56" s="27"/>
      <c r="J56" s="27"/>
      <c r="K56" s="27"/>
      <c r="L56" s="29"/>
    </row>
    <row r="57" spans="5:12">
      <c r="E57" s="30"/>
      <c r="F57" s="30"/>
      <c r="G57" s="30"/>
      <c r="H57" s="30"/>
      <c r="I57" s="27"/>
      <c r="J57" s="27"/>
      <c r="K57" s="27"/>
      <c r="L57" s="29"/>
    </row>
  </sheetData>
  <mergeCells count="2">
    <mergeCell ref="A1:D1"/>
    <mergeCell ref="E1:H1"/>
  </mergeCells>
  <phoneticPr fontId="1" type="noConversion"/>
  <conditionalFormatting sqref="A47:E1048576 A3:B21 C3:E22 G3:G22 A2:D2">
    <cfRule type="duplicateValues" priority="4"/>
  </conditionalFormatting>
  <conditionalFormatting sqref="E2:F2">
    <cfRule type="duplicateValues" priority="3"/>
  </conditionalFormatting>
  <conditionalFormatting sqref="G2:H2">
    <cfRule type="duplicateValues" priority="2"/>
  </conditionalFormatting>
  <conditionalFormatting sqref="A1 E1">
    <cfRule type="duplicateValues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2" sqref="D2"/>
    </sheetView>
  </sheetViews>
  <sheetFormatPr defaultRowHeight="14"/>
  <cols>
    <col min="1" max="1" width="20.1796875" customWidth="1"/>
    <col min="2" max="2" width="15.90625" customWidth="1"/>
    <col min="3" max="3" width="10.7265625" customWidth="1"/>
    <col min="4" max="4" width="20.6328125" customWidth="1"/>
  </cols>
  <sheetData>
    <row r="1" spans="1:8">
      <c r="A1" t="s">
        <v>147</v>
      </c>
    </row>
    <row r="2" spans="1:8" ht="15">
      <c r="A2" s="47" t="s">
        <v>139</v>
      </c>
      <c r="B2" s="47" t="s">
        <v>150</v>
      </c>
      <c r="C2" s="48" t="s">
        <v>148</v>
      </c>
      <c r="D2" s="48" t="s">
        <v>149</v>
      </c>
    </row>
    <row r="3" spans="1:8">
      <c r="A3" s="47" t="s">
        <v>140</v>
      </c>
      <c r="B3" s="47">
        <v>240</v>
      </c>
      <c r="C3" s="49">
        <v>5500</v>
      </c>
      <c r="D3" s="50">
        <f>B3*C3</f>
        <v>1320000</v>
      </c>
    </row>
    <row r="4" spans="1:8">
      <c r="A4" s="47" t="s">
        <v>141</v>
      </c>
      <c r="B4" s="47">
        <v>480</v>
      </c>
      <c r="C4" s="49">
        <v>6500</v>
      </c>
      <c r="D4" s="50">
        <f t="shared" ref="D4:D9" si="0">B4*C4</f>
        <v>3120000</v>
      </c>
    </row>
    <row r="5" spans="1:8">
      <c r="A5" s="47" t="s">
        <v>142</v>
      </c>
      <c r="B5" s="47">
        <v>1050</v>
      </c>
      <c r="C5" s="49">
        <v>7500</v>
      </c>
      <c r="D5" s="50">
        <f t="shared" si="0"/>
        <v>7875000</v>
      </c>
    </row>
    <row r="6" spans="1:8">
      <c r="A6" s="47" t="s">
        <v>143</v>
      </c>
      <c r="B6" s="47">
        <v>600</v>
      </c>
      <c r="C6" s="49">
        <v>8500</v>
      </c>
      <c r="D6" s="50">
        <f t="shared" si="0"/>
        <v>5100000</v>
      </c>
    </row>
    <row r="7" spans="1:8">
      <c r="A7" s="47" t="s">
        <v>144</v>
      </c>
      <c r="B7" s="47">
        <v>270</v>
      </c>
      <c r="C7" s="49">
        <v>9500</v>
      </c>
      <c r="D7" s="50">
        <f t="shared" si="0"/>
        <v>2565000</v>
      </c>
    </row>
    <row r="8" spans="1:8">
      <c r="A8" s="47" t="s">
        <v>145</v>
      </c>
      <c r="B8" s="47">
        <v>210</v>
      </c>
      <c r="C8" s="49">
        <v>10500</v>
      </c>
      <c r="D8" s="50">
        <f t="shared" si="0"/>
        <v>2205000</v>
      </c>
    </row>
    <row r="9" spans="1:8">
      <c r="A9" s="47" t="s">
        <v>146</v>
      </c>
      <c r="B9" s="47">
        <v>150</v>
      </c>
      <c r="C9" s="49">
        <v>11500</v>
      </c>
      <c r="D9" s="50">
        <f t="shared" si="0"/>
        <v>1725000</v>
      </c>
    </row>
    <row r="10" spans="1:8">
      <c r="A10" s="47" t="s">
        <v>35</v>
      </c>
      <c r="B10" s="47">
        <f>SUM(B3:B9)</f>
        <v>3000</v>
      </c>
      <c r="C10" s="49"/>
      <c r="D10" s="50">
        <f>SUM(D3:D9)</f>
        <v>23910000</v>
      </c>
    </row>
    <row r="12" spans="1:8" ht="23">
      <c r="A12" s="31" t="s">
        <v>126</v>
      </c>
      <c r="B12" s="18"/>
      <c r="C12" s="18"/>
      <c r="D12" s="18"/>
      <c r="E12" s="18"/>
      <c r="F12" s="18"/>
      <c r="G12" s="18"/>
      <c r="H12" s="18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1" sqref="L11"/>
    </sheetView>
  </sheetViews>
  <sheetFormatPr defaultRowHeight="14"/>
  <sheetData>
    <row r="1" spans="1:10" ht="16" thickBot="1">
      <c r="A1" s="32" t="s">
        <v>138</v>
      </c>
    </row>
    <row r="2" spans="1:10" ht="14.5" thickBot="1">
      <c r="A2" s="33" t="s">
        <v>127</v>
      </c>
      <c r="B2" s="33" t="s">
        <v>128</v>
      </c>
      <c r="C2" s="33" t="s">
        <v>129</v>
      </c>
      <c r="D2" s="33" t="s">
        <v>130</v>
      </c>
      <c r="E2" s="33" t="s">
        <v>131</v>
      </c>
      <c r="F2" s="33" t="s">
        <v>127</v>
      </c>
      <c r="G2" s="33" t="s">
        <v>128</v>
      </c>
      <c r="H2" s="33" t="s">
        <v>129</v>
      </c>
      <c r="I2" s="33" t="s">
        <v>130</v>
      </c>
      <c r="J2" s="33" t="s">
        <v>131</v>
      </c>
    </row>
    <row r="3" spans="1:10" ht="15" thickTop="1" thickBot="1">
      <c r="A3" s="34">
        <v>1</v>
      </c>
      <c r="B3" s="35" t="s">
        <v>132</v>
      </c>
      <c r="C3" s="36">
        <v>74</v>
      </c>
      <c r="D3" s="36">
        <v>47</v>
      </c>
      <c r="E3" s="36">
        <v>63</v>
      </c>
      <c r="F3" s="36">
        <v>16</v>
      </c>
      <c r="G3" s="35" t="s">
        <v>132</v>
      </c>
      <c r="H3" s="36">
        <v>85</v>
      </c>
      <c r="I3" s="36">
        <v>57</v>
      </c>
      <c r="J3" s="36">
        <v>67</v>
      </c>
    </row>
    <row r="4" spans="1:10" ht="14.5" thickBot="1">
      <c r="A4" s="37">
        <v>2</v>
      </c>
      <c r="B4" s="38" t="s">
        <v>133</v>
      </c>
      <c r="C4" s="39">
        <v>72</v>
      </c>
      <c r="D4" s="39">
        <v>76</v>
      </c>
      <c r="E4" s="39">
        <v>37</v>
      </c>
      <c r="F4" s="39">
        <v>17</v>
      </c>
      <c r="G4" s="38" t="s">
        <v>132</v>
      </c>
      <c r="H4" s="39">
        <v>71</v>
      </c>
      <c r="I4" s="39">
        <v>25</v>
      </c>
      <c r="J4" s="39">
        <v>74</v>
      </c>
    </row>
    <row r="5" spans="1:10" ht="14.5" thickBot="1">
      <c r="A5" s="37">
        <v>3</v>
      </c>
      <c r="B5" s="40" t="s">
        <v>134</v>
      </c>
      <c r="C5" s="41">
        <v>75</v>
      </c>
      <c r="D5" s="41">
        <v>53</v>
      </c>
      <c r="E5" s="41">
        <v>92</v>
      </c>
      <c r="F5" s="41">
        <v>18</v>
      </c>
      <c r="G5" s="40" t="s">
        <v>134</v>
      </c>
      <c r="H5" s="41">
        <v>71</v>
      </c>
      <c r="I5" s="41">
        <v>36</v>
      </c>
      <c r="J5" s="41">
        <v>55</v>
      </c>
    </row>
    <row r="6" spans="1:10" ht="14.5" thickBot="1">
      <c r="A6" s="37">
        <v>4</v>
      </c>
      <c r="B6" s="38" t="s">
        <v>132</v>
      </c>
      <c r="C6" s="39">
        <v>89</v>
      </c>
      <c r="D6" s="39">
        <v>66</v>
      </c>
      <c r="E6" s="39">
        <v>62</v>
      </c>
      <c r="F6" s="39">
        <v>19</v>
      </c>
      <c r="G6" s="38" t="s">
        <v>132</v>
      </c>
      <c r="H6" s="39">
        <v>70</v>
      </c>
      <c r="I6" s="39">
        <v>38</v>
      </c>
      <c r="J6" s="39">
        <v>54</v>
      </c>
    </row>
    <row r="7" spans="1:10" ht="14.5" thickBot="1">
      <c r="A7" s="37">
        <v>5</v>
      </c>
      <c r="B7" s="40" t="s">
        <v>134</v>
      </c>
      <c r="C7" s="41">
        <v>69</v>
      </c>
      <c r="D7" s="41">
        <v>47</v>
      </c>
      <c r="E7" s="41">
        <v>16</v>
      </c>
      <c r="F7" s="41">
        <v>20</v>
      </c>
      <c r="G7" s="40" t="s">
        <v>133</v>
      </c>
      <c r="H7" s="41">
        <v>71</v>
      </c>
      <c r="I7" s="41">
        <v>49</v>
      </c>
      <c r="J7" s="41">
        <v>58</v>
      </c>
    </row>
    <row r="8" spans="1:10" ht="14.5" thickBot="1">
      <c r="A8" s="37">
        <v>6</v>
      </c>
      <c r="B8" s="38" t="s">
        <v>132</v>
      </c>
      <c r="C8" s="39">
        <v>85</v>
      </c>
      <c r="D8" s="39">
        <v>56</v>
      </c>
      <c r="E8" s="39">
        <v>64</v>
      </c>
      <c r="F8" s="39">
        <v>21</v>
      </c>
      <c r="G8" s="38" t="s">
        <v>133</v>
      </c>
      <c r="H8" s="39">
        <v>90</v>
      </c>
      <c r="I8" s="39">
        <v>27</v>
      </c>
      <c r="J8" s="39">
        <v>67</v>
      </c>
    </row>
    <row r="9" spans="1:10" ht="14.5" thickBot="1">
      <c r="A9" s="37">
        <v>7</v>
      </c>
      <c r="B9" s="40" t="s">
        <v>134</v>
      </c>
      <c r="C9" s="41">
        <v>89</v>
      </c>
      <c r="D9" s="41">
        <v>80</v>
      </c>
      <c r="E9" s="41">
        <v>64</v>
      </c>
      <c r="F9" s="41">
        <v>22</v>
      </c>
      <c r="G9" s="40" t="s">
        <v>133</v>
      </c>
      <c r="H9" s="41">
        <v>73</v>
      </c>
      <c r="I9" s="41">
        <v>56</v>
      </c>
      <c r="J9" s="41">
        <v>55</v>
      </c>
    </row>
    <row r="10" spans="1:10" ht="14.5" thickBot="1">
      <c r="A10" s="37">
        <v>8</v>
      </c>
      <c r="B10" s="38" t="s">
        <v>132</v>
      </c>
      <c r="C10" s="39">
        <v>88</v>
      </c>
      <c r="D10" s="39">
        <v>36</v>
      </c>
      <c r="E10" s="39">
        <v>47</v>
      </c>
      <c r="F10" s="39">
        <v>23</v>
      </c>
      <c r="G10" s="38" t="s">
        <v>132</v>
      </c>
      <c r="H10" s="39">
        <v>72</v>
      </c>
      <c r="I10" s="39">
        <v>60</v>
      </c>
      <c r="J10" s="39">
        <v>45</v>
      </c>
    </row>
    <row r="11" spans="1:10" ht="14.5" thickBot="1">
      <c r="A11" s="37">
        <v>9</v>
      </c>
      <c r="B11" s="40" t="s">
        <v>134</v>
      </c>
      <c r="C11" s="41">
        <v>88</v>
      </c>
      <c r="D11" s="41">
        <v>55</v>
      </c>
      <c r="E11" s="41">
        <v>52</v>
      </c>
      <c r="F11" s="41">
        <v>24</v>
      </c>
      <c r="G11" s="40" t="s">
        <v>133</v>
      </c>
      <c r="H11" s="41">
        <v>65</v>
      </c>
      <c r="I11" s="41">
        <v>42</v>
      </c>
      <c r="J11" s="41">
        <v>68</v>
      </c>
    </row>
    <row r="12" spans="1:10" ht="14.5" thickBot="1">
      <c r="A12" s="37">
        <v>10</v>
      </c>
      <c r="B12" s="38" t="s">
        <v>132</v>
      </c>
      <c r="C12" s="39">
        <v>84</v>
      </c>
      <c r="D12" s="39">
        <v>42</v>
      </c>
      <c r="E12" s="39">
        <v>66</v>
      </c>
      <c r="F12" s="39">
        <v>25</v>
      </c>
      <c r="G12" s="38" t="s">
        <v>133</v>
      </c>
      <c r="H12" s="39">
        <v>94</v>
      </c>
      <c r="I12" s="39">
        <v>60</v>
      </c>
      <c r="J12" s="39">
        <v>52</v>
      </c>
    </row>
    <row r="13" spans="1:10" ht="14.5" thickBot="1">
      <c r="A13" s="37">
        <v>11</v>
      </c>
      <c r="B13" s="40" t="s">
        <v>132</v>
      </c>
      <c r="C13" s="41">
        <v>90</v>
      </c>
      <c r="D13" s="41">
        <v>62</v>
      </c>
      <c r="E13" s="41">
        <v>66</v>
      </c>
      <c r="F13" s="41">
        <v>26</v>
      </c>
      <c r="G13" s="40" t="s">
        <v>132</v>
      </c>
      <c r="H13" s="41">
        <v>84</v>
      </c>
      <c r="I13" s="41">
        <v>28</v>
      </c>
      <c r="J13" s="41">
        <v>62</v>
      </c>
    </row>
    <row r="14" spans="1:10" ht="14.5" thickBot="1">
      <c r="A14" s="37">
        <v>12</v>
      </c>
      <c r="B14" s="38" t="s">
        <v>134</v>
      </c>
      <c r="C14" s="39">
        <v>72</v>
      </c>
      <c r="D14" s="39">
        <v>59</v>
      </c>
      <c r="E14" s="39">
        <v>79</v>
      </c>
      <c r="F14" s="39">
        <v>27</v>
      </c>
      <c r="G14" s="38" t="s">
        <v>132</v>
      </c>
      <c r="H14" s="39">
        <v>71</v>
      </c>
      <c r="I14" s="39">
        <v>45</v>
      </c>
      <c r="J14" s="39">
        <v>68</v>
      </c>
    </row>
    <row r="15" spans="1:10" ht="14.5" thickBot="1">
      <c r="A15" s="37">
        <v>13</v>
      </c>
      <c r="B15" s="40" t="s">
        <v>133</v>
      </c>
      <c r="C15" s="41">
        <v>82</v>
      </c>
      <c r="D15" s="41">
        <v>37</v>
      </c>
      <c r="E15" s="41">
        <v>54</v>
      </c>
      <c r="F15" s="41">
        <v>28</v>
      </c>
      <c r="G15" s="40" t="s">
        <v>133</v>
      </c>
      <c r="H15" s="41">
        <v>72</v>
      </c>
      <c r="I15" s="41">
        <v>37</v>
      </c>
      <c r="J15" s="41">
        <v>86</v>
      </c>
    </row>
    <row r="16" spans="1:10" ht="14.5" thickBot="1">
      <c r="A16" s="37">
        <v>14</v>
      </c>
      <c r="B16" s="38" t="s">
        <v>134</v>
      </c>
      <c r="C16" s="39">
        <v>90</v>
      </c>
      <c r="D16" s="39">
        <v>56</v>
      </c>
      <c r="E16" s="39">
        <v>23</v>
      </c>
      <c r="F16" s="39">
        <v>29</v>
      </c>
      <c r="G16" s="38" t="s">
        <v>133</v>
      </c>
      <c r="H16" s="39">
        <v>84</v>
      </c>
      <c r="I16" s="39">
        <v>60</v>
      </c>
      <c r="J16" s="39">
        <v>29</v>
      </c>
    </row>
    <row r="17" spans="1:10" ht="14.5" thickBot="1">
      <c r="A17" s="37">
        <v>15</v>
      </c>
      <c r="B17" s="40" t="s">
        <v>132</v>
      </c>
      <c r="C17" s="41">
        <v>64</v>
      </c>
      <c r="D17" s="41">
        <v>43</v>
      </c>
      <c r="E17" s="41">
        <v>61</v>
      </c>
      <c r="F17" s="41">
        <v>30</v>
      </c>
      <c r="G17" s="40" t="s">
        <v>132</v>
      </c>
      <c r="H17" s="41">
        <v>82</v>
      </c>
      <c r="I17" s="41">
        <v>49</v>
      </c>
      <c r="J17" s="41">
        <v>91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幼儿身高</vt:lpstr>
      <vt:lpstr>幼儿和成人身高</vt:lpstr>
      <vt:lpstr>华安宏利</vt:lpstr>
      <vt:lpstr>年利率</vt:lpstr>
      <vt:lpstr>幼儿和成人身高数据</vt:lpstr>
      <vt:lpstr>企业贷款情况</vt:lpstr>
      <vt:lpstr>标准差答案</vt:lpstr>
      <vt:lpstr>义卖金额</vt:lpstr>
      <vt:lpstr>农户纯收入</vt:lpstr>
      <vt:lpstr>技术工人满意度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WX</dc:creator>
  <cp:lastModifiedBy>Administrator</cp:lastModifiedBy>
  <dcterms:created xsi:type="dcterms:W3CDTF">2020-08-03T01:36:29Z</dcterms:created>
  <dcterms:modified xsi:type="dcterms:W3CDTF">2020-08-11T03:49:59Z</dcterms:modified>
</cp:coreProperties>
</file>